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29" i="1" l="1"/>
  <c r="E30" i="1" l="1"/>
  <c r="B23" i="1" s="1"/>
  <c r="I14" i="1"/>
  <c r="I13" i="1"/>
  <c r="I12" i="1"/>
  <c r="I10" i="1" s="1"/>
  <c r="B16" i="1" s="1"/>
  <c r="G14" i="1"/>
  <c r="G13" i="1"/>
  <c r="G12" i="1"/>
  <c r="G10" i="1" s="1"/>
  <c r="B15" i="1" s="1"/>
  <c r="B20" i="1" s="1"/>
  <c r="B14" i="1"/>
  <c r="B21" i="1" l="1"/>
  <c r="B24" i="1"/>
  <c r="B27" i="1"/>
</calcChain>
</file>

<file path=xl/sharedStrings.xml><?xml version="1.0" encoding="utf-8"?>
<sst xmlns="http://schemas.openxmlformats.org/spreadsheetml/2006/main" count="106" uniqueCount="88">
  <si>
    <t>Company</t>
  </si>
  <si>
    <t>Department</t>
  </si>
  <si>
    <t>Basic Salary</t>
  </si>
  <si>
    <t>payroll_id</t>
  </si>
  <si>
    <t>company_id</t>
  </si>
  <si>
    <t>fiscal_year_id</t>
  </si>
  <si>
    <t>document_date</t>
  </si>
  <si>
    <t>document_title</t>
  </si>
  <si>
    <t>from_date</t>
  </si>
  <si>
    <t>to_date</t>
  </si>
  <si>
    <t>working_days</t>
  </si>
  <si>
    <t>remaining_payroll</t>
  </si>
  <si>
    <t>department</t>
  </si>
  <si>
    <t>designation</t>
  </si>
  <si>
    <t>eobi_no</t>
  </si>
  <si>
    <t>department_id</t>
  </si>
  <si>
    <t>employee_registration_id</t>
  </si>
  <si>
    <t>employee_id</t>
  </si>
  <si>
    <t>exclude_payroll</t>
  </si>
  <si>
    <t>house_rent_percent</t>
  </si>
  <si>
    <t>house_rent_allowance</t>
  </si>
  <si>
    <t>basic_salary</t>
  </si>
  <si>
    <t>grossable_allowance</t>
  </si>
  <si>
    <t>taxable_allowance</t>
  </si>
  <si>
    <t>other_allowance</t>
  </si>
  <si>
    <t>arrears</t>
  </si>
  <si>
    <t>gross_salary</t>
  </si>
  <si>
    <t>taxable_salary</t>
  </si>
  <si>
    <t>other_deduction</t>
  </si>
  <si>
    <t>tax_deduction</t>
  </si>
  <si>
    <t>manual_addition</t>
  </si>
  <si>
    <t>manual_deduction</t>
  </si>
  <si>
    <t>overtime</t>
  </si>
  <si>
    <t>net_salary</t>
  </si>
  <si>
    <t>total_present</t>
  </si>
  <si>
    <t>total_absent</t>
  </si>
  <si>
    <t>attendance_deduction</t>
  </si>
  <si>
    <t>payable_salary</t>
  </si>
  <si>
    <t>bank_id</t>
  </si>
  <si>
    <t>bank_account_no</t>
  </si>
  <si>
    <t>bank_account_title</t>
  </si>
  <si>
    <t>bank_iban</t>
  </si>
  <si>
    <t>deposit_slip_id</t>
  </si>
  <si>
    <t>tax_challan_date</t>
  </si>
  <si>
    <t>tax_challan_no</t>
  </si>
  <si>
    <t>tax_challan_bank_id</t>
  </si>
  <si>
    <t>tax_challan_branch</t>
  </si>
  <si>
    <t>is_email</t>
  </si>
  <si>
    <t>created_at</t>
  </si>
  <si>
    <t>created_by_id</t>
  </si>
  <si>
    <t>modified_at</t>
  </si>
  <si>
    <t>modified_by_id</t>
  </si>
  <si>
    <t>{1BDD8C8E-EC5F-43EA-9320-CD8080F71151}</t>
  </si>
  <si>
    <t>Bonus</t>
  </si>
  <si>
    <t>\N</t>
  </si>
  <si>
    <t>OFF. SERVANTS / PEONS / DRIVER</t>
  </si>
  <si>
    <t>Driver</t>
  </si>
  <si>
    <t>0200b296246</t>
  </si>
  <si>
    <t>{759da2a8-8360-11e8-9631-d4bed951dad7}</t>
  </si>
  <si>
    <t>{91ff7bfc-835b-11e8-9631-d4bed951dad7}</t>
  </si>
  <si>
    <t>Mr. Safdar Nazar MohammadNazar</t>
  </si>
  <si>
    <t>{C7376C0F-3038-4758-AA1B-E3BADA6CAB59}</t>
  </si>
  <si>
    <t>WAZIFA &amp; ALLOWANCES</t>
  </si>
  <si>
    <t>Caretaker</t>
  </si>
  <si>
    <t>{CCDE0B45-2C79-4266-9522-455CD7D117F5}</t>
  </si>
  <si>
    <t>{BB252FF3-5C3B-4F9C-ADC3-BAE70230D866}</t>
  </si>
  <si>
    <t>Mr. Hassan Mustafa</t>
  </si>
  <si>
    <t>Reg. No.</t>
  </si>
  <si>
    <t>Employee</t>
  </si>
  <si>
    <t>Grossable Allowance</t>
  </si>
  <si>
    <t>Taxable Allowance</t>
  </si>
  <si>
    <t>Allowance</t>
  </si>
  <si>
    <t>Amount</t>
  </si>
  <si>
    <t>Medical</t>
  </si>
  <si>
    <t>Travel</t>
  </si>
  <si>
    <t>Grossable Amt.</t>
  </si>
  <si>
    <t>Taxable Amt.</t>
  </si>
  <si>
    <t>Lunch Allowance</t>
  </si>
  <si>
    <t>Grossable?</t>
  </si>
  <si>
    <t>Taxable?</t>
  </si>
  <si>
    <t>Allowances</t>
  </si>
  <si>
    <t>Deduction</t>
  </si>
  <si>
    <t>EOBI</t>
  </si>
  <si>
    <t>Deductions</t>
  </si>
  <si>
    <t>Loan</t>
  </si>
  <si>
    <t>Advance</t>
  </si>
  <si>
    <t>QH</t>
  </si>
  <si>
    <t>Salary &amp; Allowance =
(Basic + Grossable Allowance + Arrears + Manual Addition + Overtime) - (Manual Deduction +  Attendance Deduction)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</si>
</sst>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22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4" borderId="0" xfId="0" applyFill="1"/>
    <xf numFmtId="0" fontId="1" fillId="3" borderId="1" xfId="0" applyFont="1" applyFill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7"/>
  <sheetViews>
    <sheetView tabSelected="1" topLeftCell="A14" workbookViewId="0">
      <selection activeCell="A32" sqref="A32"/>
    </sheetView>
  </sheetViews>
  <sheetFormatPr defaultRowHeight="15" x14ac:dyDescent="0.25"/>
  <cols>
    <col min="1" max="1" width="40.85546875" bestFit="1" customWidth="1"/>
    <col min="4" max="4" width="16" bestFit="1" customWidth="1"/>
    <col min="5" max="5" width="14.85546875" bestFit="1" customWidth="1"/>
    <col min="6" max="6" width="10.42578125" bestFit="1" customWidth="1"/>
    <col min="7" max="7" width="14.5703125" bestFit="1" customWidth="1"/>
    <col min="8" max="8" width="13.28515625" bestFit="1" customWidth="1"/>
    <col min="9" max="9" width="17.42578125" bestFit="1" customWidth="1"/>
    <col min="10" max="10" width="31.140625" bestFit="1" customWidth="1"/>
    <col min="11" max="11" width="11.42578125" bestFit="1" customWidth="1"/>
    <col min="12" max="12" width="12.140625" bestFit="1" customWidth="1"/>
    <col min="13" max="13" width="14.42578125" bestFit="1" customWidth="1"/>
    <col min="14" max="14" width="39.85546875" bestFit="1" customWidth="1"/>
    <col min="15" max="15" width="40.42578125" bestFit="1" customWidth="1"/>
    <col min="16" max="16" width="15.28515625" bestFit="1" customWidth="1"/>
    <col min="17" max="17" width="19.28515625" bestFit="1" customWidth="1"/>
    <col min="18" max="18" width="21.5703125" bestFit="1" customWidth="1"/>
    <col min="19" max="19" width="11.5703125" bestFit="1" customWidth="1"/>
    <col min="20" max="20" width="19.7109375" bestFit="1" customWidth="1"/>
    <col min="21" max="21" width="17.85546875" bestFit="1" customWidth="1"/>
    <col min="22" max="22" width="16" bestFit="1" customWidth="1"/>
    <col min="23" max="23" width="7.140625" bestFit="1" customWidth="1"/>
    <col min="24" max="24" width="11.7109375" bestFit="1" customWidth="1"/>
    <col min="25" max="25" width="13.85546875" bestFit="1" customWidth="1"/>
    <col min="26" max="26" width="16" bestFit="1" customWidth="1"/>
    <col min="27" max="27" width="13.85546875" bestFit="1" customWidth="1"/>
    <col min="28" max="28" width="16.140625" bestFit="1" customWidth="1"/>
    <col min="29" max="29" width="17.85546875" bestFit="1" customWidth="1"/>
    <col min="31" max="31" width="10.140625" bestFit="1" customWidth="1"/>
    <col min="32" max="32" width="13.140625" bestFit="1" customWidth="1"/>
    <col min="33" max="33" width="12.140625" bestFit="1" customWidth="1"/>
    <col min="34" max="34" width="21.42578125" bestFit="1" customWidth="1"/>
    <col min="35" max="35" width="14.28515625" bestFit="1" customWidth="1"/>
    <col min="36" max="36" width="8" bestFit="1" customWidth="1"/>
    <col min="37" max="37" width="16.5703125" bestFit="1" customWidth="1"/>
    <col min="38" max="38" width="32.140625" bestFit="1" customWidth="1"/>
    <col min="39" max="39" width="10.140625" bestFit="1" customWidth="1"/>
    <col min="40" max="40" width="14.7109375" bestFit="1" customWidth="1"/>
    <col min="41" max="41" width="16.140625" bestFit="1" customWidth="1"/>
    <col min="42" max="42" width="14.42578125" bestFit="1" customWidth="1"/>
    <col min="43" max="43" width="19.28515625" bestFit="1" customWidth="1"/>
    <col min="44" max="44" width="18.28515625" bestFit="1" customWidth="1"/>
    <col min="45" max="45" width="8.42578125" bestFit="1" customWidth="1"/>
    <col min="46" max="46" width="15.5703125" bestFit="1" customWidth="1"/>
    <col min="47" max="47" width="13.7109375" bestFit="1" customWidth="1"/>
    <col min="48" max="48" width="15.5703125" bestFit="1" customWidth="1"/>
    <col min="49" max="49" width="15.140625" bestFit="1" customWidth="1"/>
  </cols>
  <sheetData>
    <row r="1" spans="1:49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t="s">
        <v>31</v>
      </c>
      <c r="AD1" t="s">
        <v>32</v>
      </c>
      <c r="AE1" t="s">
        <v>33</v>
      </c>
      <c r="AF1" t="s">
        <v>34</v>
      </c>
      <c r="AG1" t="s">
        <v>35</v>
      </c>
      <c r="AH1" t="s">
        <v>36</v>
      </c>
      <c r="AI1" t="s">
        <v>37</v>
      </c>
      <c r="AJ1" t="s">
        <v>38</v>
      </c>
      <c r="AK1" t="s">
        <v>39</v>
      </c>
      <c r="AL1" t="s">
        <v>40</v>
      </c>
      <c r="AM1" t="s">
        <v>41</v>
      </c>
      <c r="AN1" t="s">
        <v>42</v>
      </c>
      <c r="AO1" t="s">
        <v>43</v>
      </c>
      <c r="AP1" t="s">
        <v>44</v>
      </c>
      <c r="AQ1" t="s">
        <v>45</v>
      </c>
      <c r="AR1" t="s">
        <v>46</v>
      </c>
      <c r="AS1" t="s">
        <v>47</v>
      </c>
      <c r="AT1" t="s">
        <v>48</v>
      </c>
      <c r="AU1" t="s">
        <v>49</v>
      </c>
      <c r="AV1" t="s">
        <v>50</v>
      </c>
      <c r="AW1" t="s">
        <v>51</v>
      </c>
    </row>
    <row r="2" spans="1:49" x14ac:dyDescent="0.25">
      <c r="A2" t="s">
        <v>52</v>
      </c>
      <c r="B2">
        <v>4</v>
      </c>
      <c r="C2">
        <v>5</v>
      </c>
      <c r="D2" s="1">
        <v>44044</v>
      </c>
      <c r="E2" t="s">
        <v>53</v>
      </c>
      <c r="F2" s="1">
        <v>44013</v>
      </c>
      <c r="G2" s="1">
        <v>44074</v>
      </c>
      <c r="H2">
        <v>62</v>
      </c>
      <c r="I2" t="s">
        <v>54</v>
      </c>
      <c r="J2" t="s">
        <v>55</v>
      </c>
      <c r="K2" t="s">
        <v>56</v>
      </c>
      <c r="L2" t="s">
        <v>57</v>
      </c>
      <c r="M2">
        <v>49</v>
      </c>
      <c r="N2" t="s">
        <v>58</v>
      </c>
      <c r="O2" t="s">
        <v>59</v>
      </c>
      <c r="P2">
        <v>1</v>
      </c>
      <c r="Q2">
        <v>0</v>
      </c>
      <c r="R2">
        <v>0</v>
      </c>
      <c r="S2">
        <v>20000</v>
      </c>
      <c r="T2">
        <v>0</v>
      </c>
      <c r="U2">
        <v>0</v>
      </c>
      <c r="V2">
        <v>0</v>
      </c>
      <c r="W2">
        <v>0</v>
      </c>
      <c r="X2">
        <v>19800</v>
      </c>
      <c r="Y2">
        <v>19800</v>
      </c>
      <c r="Z2">
        <v>0</v>
      </c>
      <c r="AA2">
        <v>0</v>
      </c>
      <c r="AB2">
        <v>0</v>
      </c>
      <c r="AC2">
        <v>0</v>
      </c>
      <c r="AD2">
        <v>0</v>
      </c>
      <c r="AE2">
        <v>19800</v>
      </c>
      <c r="AF2">
        <v>62</v>
      </c>
      <c r="AG2">
        <v>0</v>
      </c>
      <c r="AH2">
        <v>0</v>
      </c>
      <c r="AI2">
        <v>19800</v>
      </c>
      <c r="AJ2">
        <v>1</v>
      </c>
      <c r="AK2">
        <v>467812</v>
      </c>
      <c r="AL2" t="s">
        <v>60</v>
      </c>
      <c r="AO2" t="s">
        <v>54</v>
      </c>
      <c r="AQ2">
        <v>0</v>
      </c>
      <c r="AS2">
        <v>0</v>
      </c>
      <c r="AT2" s="2">
        <v>44044.486284722225</v>
      </c>
      <c r="AU2">
        <v>9</v>
      </c>
      <c r="AV2" s="2">
        <v>44044.486284722225</v>
      </c>
      <c r="AW2">
        <v>9</v>
      </c>
    </row>
    <row r="3" spans="1:49" x14ac:dyDescent="0.25">
      <c r="A3" t="s">
        <v>61</v>
      </c>
      <c r="B3">
        <v>4</v>
      </c>
      <c r="C3">
        <v>5</v>
      </c>
      <c r="D3" s="1">
        <v>44044</v>
      </c>
      <c r="E3" t="s">
        <v>53</v>
      </c>
      <c r="F3" s="1">
        <v>44013</v>
      </c>
      <c r="G3" s="1">
        <v>44074</v>
      </c>
      <c r="H3">
        <v>62</v>
      </c>
      <c r="I3" t="s">
        <v>54</v>
      </c>
      <c r="J3" t="s">
        <v>62</v>
      </c>
      <c r="K3" t="s">
        <v>63</v>
      </c>
      <c r="M3">
        <v>52</v>
      </c>
      <c r="N3" t="s">
        <v>64</v>
      </c>
      <c r="O3" t="s">
        <v>65</v>
      </c>
      <c r="P3">
        <v>1</v>
      </c>
      <c r="Q3">
        <v>0</v>
      </c>
      <c r="R3">
        <v>0</v>
      </c>
      <c r="S3">
        <v>50000</v>
      </c>
      <c r="T3">
        <v>0</v>
      </c>
      <c r="U3">
        <v>0</v>
      </c>
      <c r="V3">
        <v>0</v>
      </c>
      <c r="W3">
        <v>0</v>
      </c>
      <c r="X3">
        <v>50000</v>
      </c>
      <c r="Y3">
        <v>50000</v>
      </c>
      <c r="Z3">
        <v>0</v>
      </c>
      <c r="AA3">
        <v>17740</v>
      </c>
      <c r="AB3">
        <v>0</v>
      </c>
      <c r="AC3">
        <v>0</v>
      </c>
      <c r="AD3">
        <v>0</v>
      </c>
      <c r="AE3">
        <v>50000</v>
      </c>
      <c r="AF3">
        <v>62</v>
      </c>
      <c r="AG3">
        <v>0</v>
      </c>
      <c r="AH3">
        <v>0</v>
      </c>
      <c r="AI3">
        <v>32260</v>
      </c>
      <c r="AJ3">
        <v>1</v>
      </c>
      <c r="AK3">
        <v>1344789</v>
      </c>
      <c r="AL3" t="s">
        <v>66</v>
      </c>
      <c r="AO3" t="s">
        <v>54</v>
      </c>
      <c r="AQ3">
        <v>0</v>
      </c>
      <c r="AS3">
        <v>0</v>
      </c>
      <c r="AT3" s="2">
        <v>44044.486296296294</v>
      </c>
      <c r="AU3">
        <v>9</v>
      </c>
      <c r="AV3" s="2">
        <v>44044.486296296294</v>
      </c>
      <c r="AW3">
        <v>9</v>
      </c>
    </row>
    <row r="8" spans="1:49" x14ac:dyDescent="0.25">
      <c r="A8" t="s">
        <v>0</v>
      </c>
    </row>
    <row r="9" spans="1:49" x14ac:dyDescent="0.25">
      <c r="A9" t="s">
        <v>1</v>
      </c>
      <c r="D9" s="9" t="s">
        <v>80</v>
      </c>
      <c r="E9" s="9"/>
      <c r="F9" s="9"/>
      <c r="G9" s="9"/>
      <c r="H9" s="9"/>
      <c r="I9" s="9"/>
    </row>
    <row r="10" spans="1:49" x14ac:dyDescent="0.25">
      <c r="A10" t="s">
        <v>67</v>
      </c>
      <c r="D10" s="5"/>
      <c r="E10" s="5"/>
      <c r="F10" s="5"/>
      <c r="G10" s="6">
        <f>SUM(G12:G27)</f>
        <v>5000</v>
      </c>
      <c r="H10" s="5"/>
      <c r="I10" s="6">
        <f>SUM(I12:I27)</f>
        <v>4000</v>
      </c>
    </row>
    <row r="11" spans="1:49" x14ac:dyDescent="0.25">
      <c r="A11" t="s">
        <v>68</v>
      </c>
      <c r="D11" s="7" t="s">
        <v>71</v>
      </c>
      <c r="E11" s="7" t="s">
        <v>72</v>
      </c>
      <c r="F11" s="7" t="s">
        <v>78</v>
      </c>
      <c r="G11" s="7" t="s">
        <v>75</v>
      </c>
      <c r="H11" s="7" t="s">
        <v>79</v>
      </c>
      <c r="I11" s="7" t="s">
        <v>76</v>
      </c>
    </row>
    <row r="12" spans="1:49" x14ac:dyDescent="0.25">
      <c r="A12" s="3" t="s">
        <v>2</v>
      </c>
      <c r="B12" s="3">
        <v>48000</v>
      </c>
      <c r="D12" s="5" t="s">
        <v>73</v>
      </c>
      <c r="E12" s="5">
        <v>1000</v>
      </c>
      <c r="F12" s="5">
        <v>0</v>
      </c>
      <c r="G12" s="5">
        <f>IF(F12=1,E12,0)</f>
        <v>0</v>
      </c>
      <c r="H12" s="5">
        <v>1</v>
      </c>
      <c r="I12" s="5">
        <f>IF(H12=1,E12,0)</f>
        <v>1000</v>
      </c>
    </row>
    <row r="13" spans="1:49" x14ac:dyDescent="0.25">
      <c r="A13" s="3" t="s">
        <v>19</v>
      </c>
      <c r="B13" s="3">
        <v>45</v>
      </c>
      <c r="D13" s="5" t="s">
        <v>74</v>
      </c>
      <c r="E13" s="5">
        <v>2000</v>
      </c>
      <c r="F13" s="5">
        <v>1</v>
      </c>
      <c r="G13" s="5">
        <f t="shared" ref="G13:G14" si="0">IF(F13=1,E13,0)</f>
        <v>2000</v>
      </c>
      <c r="H13" s="5">
        <v>0</v>
      </c>
      <c r="I13" s="5">
        <f t="shared" ref="I13:I14" si="1">IF(H13=1,E13,0)</f>
        <v>0</v>
      </c>
    </row>
    <row r="14" spans="1:49" x14ac:dyDescent="0.25">
      <c r="A14" s="8" t="s">
        <v>20</v>
      </c>
      <c r="B14" s="8">
        <f>B12*B13/100</f>
        <v>21600</v>
      </c>
      <c r="D14" s="5" t="s">
        <v>77</v>
      </c>
      <c r="E14" s="5">
        <v>3000</v>
      </c>
      <c r="F14" s="5">
        <v>1</v>
      </c>
      <c r="G14" s="5">
        <f t="shared" si="0"/>
        <v>3000</v>
      </c>
      <c r="H14" s="5">
        <v>1</v>
      </c>
      <c r="I14" s="5">
        <f t="shared" si="1"/>
        <v>3000</v>
      </c>
    </row>
    <row r="15" spans="1:49" x14ac:dyDescent="0.25">
      <c r="A15" s="4" t="s">
        <v>69</v>
      </c>
      <c r="B15" s="4">
        <f>G10</f>
        <v>5000</v>
      </c>
      <c r="D15" s="5"/>
      <c r="E15" s="5"/>
      <c r="F15" s="5"/>
      <c r="G15" s="5"/>
      <c r="H15" s="5"/>
      <c r="I15" s="5"/>
    </row>
    <row r="16" spans="1:49" x14ac:dyDescent="0.25">
      <c r="A16" s="4" t="s">
        <v>70</v>
      </c>
      <c r="B16" s="4">
        <f>I10</f>
        <v>4000</v>
      </c>
      <c r="D16" s="5"/>
      <c r="E16" s="5"/>
      <c r="F16" s="5"/>
      <c r="G16" s="5"/>
      <c r="H16" s="5"/>
      <c r="I16" s="5"/>
    </row>
    <row r="17" spans="1:9" x14ac:dyDescent="0.25">
      <c r="A17" t="s">
        <v>25</v>
      </c>
      <c r="D17" s="5"/>
      <c r="E17" s="5"/>
      <c r="F17" s="5"/>
      <c r="G17" s="5"/>
      <c r="H17" s="5"/>
      <c r="I17" s="5"/>
    </row>
    <row r="18" spans="1:9" x14ac:dyDescent="0.25">
      <c r="A18" t="s">
        <v>30</v>
      </c>
      <c r="D18" s="5"/>
      <c r="E18" s="5"/>
      <c r="F18" s="5"/>
      <c r="G18" s="5"/>
      <c r="H18" s="5"/>
      <c r="I18" s="5"/>
    </row>
    <row r="19" spans="1:9" x14ac:dyDescent="0.25">
      <c r="A19" t="s">
        <v>32</v>
      </c>
      <c r="D19" s="5"/>
      <c r="E19" s="5"/>
      <c r="F19" s="5"/>
      <c r="G19" s="5"/>
      <c r="H19" s="5"/>
      <c r="I19" s="5"/>
    </row>
    <row r="20" spans="1:9" x14ac:dyDescent="0.25">
      <c r="A20" s="8" t="s">
        <v>26</v>
      </c>
      <c r="B20" s="10">
        <f>B12+B15+B17+B18+B19</f>
        <v>53000</v>
      </c>
      <c r="D20" s="5"/>
      <c r="E20" s="5"/>
      <c r="F20" s="5"/>
      <c r="G20" s="5"/>
      <c r="H20" s="5"/>
      <c r="I20" s="5"/>
    </row>
    <row r="21" spans="1:9" x14ac:dyDescent="0.25">
      <c r="A21" s="8" t="s">
        <v>27</v>
      </c>
      <c r="B21" s="10">
        <f>B12+B14+B16+B17+B18+B19</f>
        <v>73600</v>
      </c>
      <c r="D21" s="5"/>
      <c r="E21" s="5"/>
      <c r="F21" s="5"/>
      <c r="G21" s="5"/>
      <c r="H21" s="5"/>
      <c r="I21" s="5"/>
    </row>
    <row r="22" spans="1:9" x14ac:dyDescent="0.25">
      <c r="A22" t="s">
        <v>31</v>
      </c>
      <c r="B22">
        <v>2870</v>
      </c>
      <c r="D22" s="5"/>
      <c r="E22" s="5"/>
      <c r="F22" s="5"/>
      <c r="G22" s="5"/>
      <c r="H22" s="5"/>
      <c r="I22" s="5"/>
    </row>
    <row r="23" spans="1:9" x14ac:dyDescent="0.25">
      <c r="A23" s="4" t="s">
        <v>28</v>
      </c>
      <c r="B23" s="4">
        <f>E30</f>
        <v>3130</v>
      </c>
      <c r="D23" s="5"/>
      <c r="E23" s="5"/>
      <c r="F23" s="5"/>
      <c r="G23" s="5"/>
      <c r="H23" s="5"/>
      <c r="I23" s="5"/>
    </row>
    <row r="24" spans="1:9" x14ac:dyDescent="0.25">
      <c r="A24" s="8" t="s">
        <v>33</v>
      </c>
      <c r="B24" s="8">
        <f>B20-B22-B23</f>
        <v>47000</v>
      </c>
      <c r="D24" s="5"/>
      <c r="E24" s="5"/>
      <c r="F24" s="5"/>
      <c r="G24" s="5"/>
      <c r="H24" s="5"/>
      <c r="I24" s="5"/>
    </row>
    <row r="25" spans="1:9" x14ac:dyDescent="0.25">
      <c r="A25" t="s">
        <v>29</v>
      </c>
      <c r="B25">
        <v>222</v>
      </c>
      <c r="D25" s="5"/>
      <c r="E25" s="5"/>
      <c r="F25" s="5"/>
      <c r="G25" s="5"/>
      <c r="H25" s="5"/>
      <c r="I25" s="5"/>
    </row>
    <row r="26" spans="1:9" x14ac:dyDescent="0.25">
      <c r="A26" t="s">
        <v>36</v>
      </c>
      <c r="B26">
        <v>1200</v>
      </c>
      <c r="D26" s="5"/>
      <c r="E26" s="5"/>
      <c r="F26" s="5"/>
      <c r="G26" s="5"/>
      <c r="H26" s="5"/>
      <c r="I26" s="5"/>
    </row>
    <row r="27" spans="1:9" x14ac:dyDescent="0.25">
      <c r="A27" t="s">
        <v>37</v>
      </c>
      <c r="B27">
        <f>B24-B25-B26</f>
        <v>45578</v>
      </c>
      <c r="D27" s="5"/>
      <c r="E27" s="5"/>
      <c r="F27" s="5"/>
      <c r="G27" s="5"/>
      <c r="H27" s="5"/>
      <c r="I27" s="5"/>
    </row>
    <row r="29" spans="1:9" ht="60" x14ac:dyDescent="0.25">
      <c r="A29" s="11" t="s">
        <v>87</v>
      </c>
      <c r="B29" s="10">
        <f>(B12+B15+B17+B18+B19) - (B22+B26)</f>
        <v>48930</v>
      </c>
      <c r="D29" s="9" t="s">
        <v>83</v>
      </c>
      <c r="E29" s="9"/>
    </row>
    <row r="30" spans="1:9" x14ac:dyDescent="0.25">
      <c r="D30" s="5"/>
      <c r="E30" s="5">
        <f>SUM(E32:E41)</f>
        <v>3130</v>
      </c>
    </row>
    <row r="31" spans="1:9" x14ac:dyDescent="0.25">
      <c r="D31" s="7" t="s">
        <v>81</v>
      </c>
      <c r="E31" s="7" t="s">
        <v>72</v>
      </c>
    </row>
    <row r="32" spans="1:9" x14ac:dyDescent="0.25">
      <c r="D32" s="5" t="s">
        <v>82</v>
      </c>
      <c r="E32" s="5">
        <v>130</v>
      </c>
    </row>
    <row r="33" spans="4:5" x14ac:dyDescent="0.25">
      <c r="D33" s="5" t="s">
        <v>86</v>
      </c>
      <c r="E33" s="5"/>
    </row>
    <row r="34" spans="4:5" x14ac:dyDescent="0.25">
      <c r="D34" s="5"/>
      <c r="E34" s="5"/>
    </row>
    <row r="35" spans="4:5" x14ac:dyDescent="0.25">
      <c r="D35" s="5"/>
      <c r="E35" s="5"/>
    </row>
    <row r="36" spans="4:5" x14ac:dyDescent="0.25">
      <c r="D36" s="5" t="s">
        <v>84</v>
      </c>
      <c r="E36" s="5">
        <v>1000</v>
      </c>
    </row>
    <row r="37" spans="4:5" x14ac:dyDescent="0.25">
      <c r="D37" s="5" t="s">
        <v>85</v>
      </c>
      <c r="E37" s="5">
        <v>2000</v>
      </c>
    </row>
  </sheetData>
  <mergeCells count="2">
    <mergeCell ref="D9:I9"/>
    <mergeCell ref="D29:E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2021-07-13T12:49:52Z</dcterms:modified>
</cp:coreProperties>
</file>